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455" windowWidth="12120" windowHeight="5865" activeTab="0"/>
  </bookViews>
  <sheets>
    <sheet name="19,04,10" sheetId="1" r:id="rId1"/>
  </sheets>
  <definedNames/>
  <calcPr fullCalcOnLoad="1"/>
</workbook>
</file>

<file path=xl/sharedStrings.xml><?xml version="1.0" encoding="utf-8"?>
<sst xmlns="http://schemas.openxmlformats.org/spreadsheetml/2006/main" count="50" uniqueCount="49">
  <si>
    <t>Материалы</t>
  </si>
  <si>
    <t>№ п/п</t>
  </si>
  <si>
    <t>Наименование статей затрат</t>
  </si>
  <si>
    <t>СПРАВОЧНО:</t>
  </si>
  <si>
    <t>- Сторонняя реализация</t>
  </si>
  <si>
    <t>- Собственные нужды</t>
  </si>
  <si>
    <t xml:space="preserve"> Выработка теплоэнергии, тыс. Гкал, в том числе</t>
  </si>
  <si>
    <t>Выручка от реализации тепловой энергии, без НДС, тыс.руб.</t>
  </si>
  <si>
    <t>а) количество мазута, тн</t>
  </si>
  <si>
    <t>б) цена приобретения 1 тн., руб. без НДС</t>
  </si>
  <si>
    <t>а) количество потребления по регул.тарифу , кВтч</t>
  </si>
  <si>
    <t>б) количество потребления по не регул.тарифу , кВтч</t>
  </si>
  <si>
    <t>г) не регулируемый тариф, руб/кВтч.</t>
  </si>
  <si>
    <t>в) регулируемый тариф, руб/кВтч</t>
  </si>
  <si>
    <t>Вода и  сброс сточных вод, тыс.руб.</t>
  </si>
  <si>
    <t>Электроэнергия, тыс.руб.</t>
  </si>
  <si>
    <t>Расходы на оплату труда  основного производственного персонала, тыс.руб.</t>
  </si>
  <si>
    <t>Затраты на ремонт, тыс.руб.</t>
  </si>
  <si>
    <t>Амортизационные отчисления основных производственных фондов, тыс.руб.</t>
  </si>
  <si>
    <t>Общепроизводственные (цеховые) расходы, тыс.руб.</t>
  </si>
  <si>
    <t>в т.ч.</t>
  </si>
  <si>
    <t>расходы на оплату труда цехового персонала, тыс.руб.</t>
  </si>
  <si>
    <t>социальные и  страховые взносы от оплаты труда цехового персонала   тыс руб. (34,3%)</t>
  </si>
  <si>
    <t>Общехозяйственные расходы (управленчиские), тыс.руб.</t>
  </si>
  <si>
    <t>расходы на оплату труда управленческого персонала, тыс.руб.</t>
  </si>
  <si>
    <t>Себестоимость реализуемой теплоэнергии:</t>
  </si>
  <si>
    <t>Валовая прибыль от реализации теплоэнергии, тыс.руб.</t>
  </si>
  <si>
    <t>Прочие расходы основного производства, тыс.руб.</t>
  </si>
  <si>
    <t>Утвержденный тариф на реализацию тепловой энергии, руб./Гкал</t>
  </si>
  <si>
    <t>% расходов, приходящихся на реализацию тепловой энергии,</t>
  </si>
  <si>
    <t>ИТОГО расходы на выработку тепловой энергии, тыс.руб.</t>
  </si>
  <si>
    <t>ИТОГО расходы на реализацию тепловой энергии в утвержденном тарифе, тыс.руб.</t>
  </si>
  <si>
    <t>Рентабельность, %</t>
  </si>
  <si>
    <t>Чистая прибыль, тыс.руб.</t>
  </si>
  <si>
    <t>Численность основного производственного персонала, задействованного при выработке тепловой энергии,чел</t>
  </si>
  <si>
    <t>Уд. расход эл.энергии на ед.общего выпуска тепловой энергии, тыс.кВтч/Гкал</t>
  </si>
  <si>
    <t>Уд. расход топлива на  ед. общей выработки тепловой энергии, тн у.т./Гкал</t>
  </si>
  <si>
    <t>Уд. расход хол.воды на ед.общего выпуска тепловой энергии, ткуб.м./Гкал</t>
  </si>
  <si>
    <t>Топливо на технологические цели, тыс.руб. (способ приобретения - покупка у  юридических лиц)</t>
  </si>
  <si>
    <t>справочно: подготовлено в соответствии с п.14 стандартов</t>
  </si>
  <si>
    <t>Установленная тепловая мощность - 54 Гкал/час,</t>
  </si>
  <si>
    <t>Присоединенная нагрузка - 11,4 Гкал/час</t>
  </si>
  <si>
    <t>Протяженность магистральной сети и тепловых водоводов 0,4 км.</t>
  </si>
  <si>
    <t>количество тепловых станций и котельных - 1 шт.</t>
  </si>
  <si>
    <t>тепловых пунктов, теплоэлектростанций, разводящих сетей - нет</t>
  </si>
  <si>
    <r>
      <t>Основные показатели ФХД за 2009г. по регулируемому виду деятельности - по полезно отпущенной тепловой энергии для потребителей</t>
    </r>
    <r>
      <rPr>
        <b/>
        <sz val="14"/>
        <rFont val="Times New Roman"/>
        <family val="1"/>
      </rPr>
      <t xml:space="preserve"> ОАО "Завод ТО ТБО"</t>
    </r>
  </si>
  <si>
    <t>Показатели за 2009г.</t>
  </si>
  <si>
    <r>
      <t xml:space="preserve">Социальные и  страховые взносы от оплаты труда основоного производственного персонала   тыс руб. </t>
    </r>
    <r>
      <rPr>
        <b/>
        <u val="single"/>
        <sz val="9"/>
        <rFont val="Times New Roman"/>
        <family val="1"/>
      </rPr>
      <t>(26,3%)</t>
    </r>
  </si>
  <si>
    <t>социальные и  страховые взносы от оплаты труда управленческого персонала   тыс руб. (26,3%)</t>
  </si>
</sst>
</file>

<file path=xl/styles.xml><?xml version="1.0" encoding="utf-8"?>
<styleSheet xmlns="http://schemas.openxmlformats.org/spreadsheetml/2006/main">
  <numFmts count="6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%"/>
    <numFmt numFmtId="174" formatCode="_-* #,##0.0_р_._-;\-* #,##0.0_р_._-;_-* &quot;-&quot;??_р_._-;_-@_-"/>
    <numFmt numFmtId="175" formatCode="_(* #,##0_);_(* \(#,##0\);_(* &quot;-&quot;??_);_(@_)"/>
    <numFmt numFmtId="176" formatCode="0.000"/>
    <numFmt numFmtId="177" formatCode="_-* #,##0.000000_р_._-;\-* #,##0.000000_р_._-;_-* &quot;-&quot;??_р_._-;_-@_-"/>
    <numFmt numFmtId="178" formatCode="0.000000"/>
    <numFmt numFmtId="179" formatCode="0.00000"/>
    <numFmt numFmtId="180" formatCode="0.0000"/>
    <numFmt numFmtId="181" formatCode="_-* #,##0.0_р_._-;\-* #,##0.0_р_._-;_-* &quot;-&quot;?_р_._-;_-@_-"/>
    <numFmt numFmtId="182" formatCode="0.0000000"/>
    <numFmt numFmtId="183" formatCode="0.0%"/>
    <numFmt numFmtId="184" formatCode="_-* #,##0_р_._-;\-* #,##0_р_._-;_-* &quot;-&quot;??_р_._-;_-@_-"/>
    <numFmt numFmtId="185" formatCode="#,##0\ &quot;р.&quot;;\-#,##0\ &quot;р.&quot;"/>
    <numFmt numFmtId="186" formatCode="#,##0\ &quot;р.&quot;;[Red]\-#,##0\ &quot;р.&quot;"/>
    <numFmt numFmtId="187" formatCode="#,##0.00\ &quot;р.&quot;;\-#,##0.00\ &quot;р.&quot;"/>
    <numFmt numFmtId="188" formatCode="#,##0.00\ &quot;р.&quot;;[Red]\-#,##0.00\ &quot;р.&quot;"/>
    <numFmt numFmtId="189" formatCode="_-* #,##0\ &quot;р.&quot;_-;\-* #,##0\ &quot;р.&quot;_-;_-* &quot;-&quot;\ &quot;р.&quot;_-;_-@_-"/>
    <numFmt numFmtId="190" formatCode="_-* #,##0\ _р_._-;\-* #,##0\ _р_._-;_-* &quot;-&quot;\ _р_._-;_-@_-"/>
    <numFmt numFmtId="191" formatCode="_-* #,##0.00\ &quot;р.&quot;_-;\-* #,##0.00\ &quot;р.&quot;_-;_-* &quot;-&quot;??\ &quot;р.&quot;_-;_-@_-"/>
    <numFmt numFmtId="192" formatCode="_-* #,##0.00\ _р_._-;\-* #,##0.00\ _р_._-;_-* &quot;-&quot;??\ _р_._-;_-@_-"/>
    <numFmt numFmtId="193" formatCode="0_)"/>
    <numFmt numFmtId="194" formatCode="0.0_)"/>
    <numFmt numFmtId="195" formatCode="0.00_)"/>
    <numFmt numFmtId="196" formatCode="0.000_)"/>
    <numFmt numFmtId="197" formatCode="0.0000_)"/>
    <numFmt numFmtId="198" formatCode="0.00000000"/>
    <numFmt numFmtId="199" formatCode="0.000000000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#,##0.0"/>
    <numFmt numFmtId="204" formatCode="0.0000000000"/>
    <numFmt numFmtId="205" formatCode="0.00000000000"/>
    <numFmt numFmtId="206" formatCode="0.0000%"/>
    <numFmt numFmtId="207" formatCode="_(* #,##0.0_);_(* \(#,##0.0\);_(* &quot;-&quot;??_);_(@_)"/>
    <numFmt numFmtId="208" formatCode="0.00;[Red]0.00"/>
    <numFmt numFmtId="209" formatCode="_(* #,##0.000_);_(* \(#,##0.000\);_(* &quot;-&quot;??_);_(@_)"/>
    <numFmt numFmtId="210" formatCode="#,##0.000"/>
    <numFmt numFmtId="211" formatCode="#,##0.0_ ;\-#,##0.0\ "/>
    <numFmt numFmtId="212" formatCode="#,##0.00_ ;\-#,##0.00\ "/>
    <numFmt numFmtId="213" formatCode="#,##0_ ;\-#,##0\ "/>
    <numFmt numFmtId="214" formatCode="_-* #,##0.000_р_._-;\-* #,##0.000_р_._-;_-* &quot;-&quot;???_р_._-;_-@_-"/>
    <numFmt numFmtId="215" formatCode="_-* #,##0.0000_р_._-;\-* #,##0.0000_р_._-;_-* &quot;-&quot;??_р_._-;_-@_-"/>
    <numFmt numFmtId="216" formatCode="#,##0.0000"/>
    <numFmt numFmtId="217" formatCode="_-* #,##0.0000_р_._-;\-* #,##0.0000_р_._-;_-* &quot;-&quot;????_р_._-;_-@_-"/>
    <numFmt numFmtId="218" formatCode="#,##0&quot;р.&quot;"/>
  </numFmts>
  <fonts count="31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u val="single"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6" fillId="0" borderId="10" xfId="53" applyFont="1" applyBorder="1" applyAlignment="1">
      <alignment horizontal="left" vertical="center" wrapText="1"/>
      <protection/>
    </xf>
    <xf numFmtId="0" fontId="7" fillId="0" borderId="11" xfId="53" applyNumberFormat="1" applyFont="1" applyBorder="1" applyAlignment="1">
      <alignment horizontal="center"/>
      <protection/>
    </xf>
    <xf numFmtId="0" fontId="7" fillId="0" borderId="10" xfId="53" applyNumberFormat="1" applyFont="1" applyBorder="1" applyAlignment="1">
      <alignment horizontal="right"/>
      <protection/>
    </xf>
    <xf numFmtId="0" fontId="6" fillId="0" borderId="10" xfId="53" applyFont="1" applyBorder="1" applyAlignment="1">
      <alignment vertical="center" wrapText="1"/>
      <protection/>
    </xf>
    <xf numFmtId="0" fontId="7" fillId="0" borderId="10" xfId="53" applyNumberFormat="1" applyFont="1" applyBorder="1">
      <alignment/>
      <protection/>
    </xf>
    <xf numFmtId="49" fontId="4" fillId="0" borderId="10" xfId="53" applyNumberFormat="1" applyFont="1" applyBorder="1" applyAlignment="1">
      <alignment horizontal="right"/>
      <protection/>
    </xf>
    <xf numFmtId="0" fontId="5" fillId="0" borderId="10" xfId="53" applyFont="1" applyBorder="1" applyAlignment="1">
      <alignment horizontal="left" vertical="center" wrapText="1"/>
      <protection/>
    </xf>
    <xf numFmtId="49" fontId="7" fillId="0" borderId="12" xfId="53" applyNumberFormat="1" applyFont="1" applyBorder="1" applyAlignment="1">
      <alignment horizontal="right"/>
      <protection/>
    </xf>
    <xf numFmtId="49" fontId="6" fillId="0" borderId="11" xfId="53" applyNumberFormat="1" applyFont="1" applyBorder="1" applyAlignment="1">
      <alignment horizontal="left"/>
      <protection/>
    </xf>
    <xf numFmtId="49" fontId="7" fillId="0" borderId="10" xfId="53" applyNumberFormat="1" applyFont="1" applyBorder="1" applyAlignment="1">
      <alignment horizontal="right"/>
      <protection/>
    </xf>
    <xf numFmtId="0" fontId="7" fillId="0" borderId="13" xfId="53" applyFont="1" applyBorder="1" applyAlignment="1">
      <alignment wrapText="1"/>
      <protection/>
    </xf>
    <xf numFmtId="0" fontId="0" fillId="0" borderId="0" xfId="0" applyFill="1" applyAlignment="1">
      <alignment/>
    </xf>
    <xf numFmtId="0" fontId="4" fillId="0" borderId="11" xfId="53" applyNumberFormat="1" applyFont="1" applyBorder="1" applyAlignment="1">
      <alignment horizontal="center"/>
      <protection/>
    </xf>
    <xf numFmtId="49" fontId="5" fillId="0" borderId="11" xfId="53" applyNumberFormat="1" applyFont="1" applyBorder="1" applyAlignment="1">
      <alignment horizontal="left" wrapText="1"/>
      <protection/>
    </xf>
    <xf numFmtId="0" fontId="8" fillId="0" borderId="0" xfId="0" applyFont="1" applyAlignment="1">
      <alignment/>
    </xf>
    <xf numFmtId="0" fontId="4" fillId="0" borderId="10" xfId="53" applyNumberFormat="1" applyFont="1" applyBorder="1" applyAlignment="1">
      <alignment horizontal="center"/>
      <protection/>
    </xf>
    <xf numFmtId="0" fontId="5" fillId="0" borderId="11" xfId="53" applyFont="1" applyBorder="1" applyAlignment="1">
      <alignment horizontal="left"/>
      <protection/>
    </xf>
    <xf numFmtId="49" fontId="4" fillId="0" borderId="12" xfId="53" applyNumberFormat="1" applyFont="1" applyBorder="1" applyAlignment="1">
      <alignment horizontal="right"/>
      <protection/>
    </xf>
    <xf numFmtId="0" fontId="7" fillId="0" borderId="10" xfId="53" applyFont="1" applyBorder="1" applyAlignment="1">
      <alignment wrapText="1"/>
      <protection/>
    </xf>
    <xf numFmtId="171" fontId="4" fillId="0" borderId="10" xfId="61" applyFont="1" applyFill="1" applyBorder="1" applyAlignment="1">
      <alignment horizontal="right"/>
    </xf>
    <xf numFmtId="2" fontId="6" fillId="0" borderId="11" xfId="53" applyNumberFormat="1" applyFont="1" applyFill="1" applyBorder="1" applyAlignment="1">
      <alignment horizontal="right"/>
      <protection/>
    </xf>
    <xf numFmtId="2" fontId="6" fillId="0" borderId="10" xfId="53" applyNumberFormat="1" applyFont="1" applyFill="1" applyBorder="1" applyAlignment="1">
      <alignment horizontal="right"/>
      <protection/>
    </xf>
    <xf numFmtId="4" fontId="5" fillId="0" borderId="10" xfId="53" applyNumberFormat="1" applyFont="1" applyFill="1" applyBorder="1" applyAlignment="1">
      <alignment horizontal="right" wrapText="1"/>
      <protection/>
    </xf>
    <xf numFmtId="0" fontId="8" fillId="0" borderId="10" xfId="0" applyFont="1" applyFill="1" applyBorder="1" applyAlignment="1">
      <alignment/>
    </xf>
    <xf numFmtId="3" fontId="7" fillId="0" borderId="10" xfId="61" applyNumberFormat="1" applyFont="1" applyFill="1" applyBorder="1" applyAlignment="1">
      <alignment horizontal="right" vertical="center"/>
    </xf>
    <xf numFmtId="4" fontId="7" fillId="0" borderId="10" xfId="61" applyNumberFormat="1" applyFont="1" applyFill="1" applyBorder="1" applyAlignment="1">
      <alignment horizontal="right" vertical="center"/>
    </xf>
    <xf numFmtId="3" fontId="0" fillId="0" borderId="10" xfId="0" applyNumberFormat="1" applyFill="1" applyBorder="1" applyAlignment="1">
      <alignment/>
    </xf>
    <xf numFmtId="3" fontId="0" fillId="0" borderId="10" xfId="0" applyNumberFormat="1" applyFill="1" applyBorder="1" applyAlignment="1">
      <alignment horizontal="right"/>
    </xf>
    <xf numFmtId="210" fontId="0" fillId="0" borderId="10" xfId="0" applyNumberFormat="1" applyFill="1" applyBorder="1" applyAlignment="1">
      <alignment horizontal="right"/>
    </xf>
    <xf numFmtId="1" fontId="0" fillId="0" borderId="10" xfId="0" applyNumberFormat="1" applyFill="1" applyBorder="1" applyAlignment="1">
      <alignment/>
    </xf>
    <xf numFmtId="3" fontId="4" fillId="0" borderId="10" xfId="61" applyNumberFormat="1" applyFont="1" applyFill="1" applyBorder="1" applyAlignment="1">
      <alignment horizontal="right" vertical="center"/>
    </xf>
    <xf numFmtId="4" fontId="4" fillId="0" borderId="10" xfId="61" applyNumberFormat="1" applyFont="1" applyFill="1" applyBorder="1" applyAlignment="1">
      <alignment horizontal="right" vertical="center"/>
    </xf>
    <xf numFmtId="183" fontId="8" fillId="0" borderId="10" xfId="0" applyNumberFormat="1" applyFont="1" applyFill="1" applyBorder="1" applyAlignment="1">
      <alignment horizontal="right"/>
    </xf>
    <xf numFmtId="1" fontId="3" fillId="0" borderId="10" xfId="53" applyNumberFormat="1" applyFont="1" applyFill="1" applyBorder="1" applyAlignment="1">
      <alignment horizontal="right"/>
      <protection/>
    </xf>
    <xf numFmtId="171" fontId="7" fillId="0" borderId="10" xfId="53" applyNumberFormat="1" applyFont="1" applyFill="1" applyBorder="1" applyAlignment="1">
      <alignment horizontal="right" vertical="center"/>
      <protection/>
    </xf>
    <xf numFmtId="14" fontId="0" fillId="0" borderId="0" xfId="0" applyNumberFormat="1" applyAlignment="1">
      <alignment horizontal="left"/>
    </xf>
    <xf numFmtId="0" fontId="7" fillId="0" borderId="0" xfId="53" applyFont="1" applyFill="1" applyBorder="1" applyAlignment="1">
      <alignment wrapText="1"/>
      <protection/>
    </xf>
    <xf numFmtId="1" fontId="0" fillId="0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0" fillId="0" borderId="10" xfId="0" applyNumberFormat="1" applyFont="1" applyFill="1" applyBorder="1" applyAlignment="1">
      <alignment/>
    </xf>
    <xf numFmtId="43" fontId="0" fillId="0" borderId="0" xfId="0" applyNumberFormat="1" applyAlignment="1">
      <alignment/>
    </xf>
    <xf numFmtId="172" fontId="5" fillId="0" borderId="10" xfId="53" applyNumberFormat="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28" fillId="0" borderId="0" xfId="53" applyFont="1" applyAlignment="1">
      <alignment horizontal="center" wrapText="1"/>
      <protection/>
    </xf>
    <xf numFmtId="0" fontId="29" fillId="0" borderId="0" xfId="53" applyFont="1" applyAlignment="1">
      <alignment horizontal="center" wrapText="1"/>
      <protection/>
    </xf>
    <xf numFmtId="0" fontId="26" fillId="0" borderId="0" xfId="0" applyFont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28" fillId="0" borderId="0" xfId="53" applyFont="1" applyAlignment="1">
      <alignment horizontal="right" wrapText="1"/>
      <protection/>
    </xf>
    <xf numFmtId="0" fontId="29" fillId="0" borderId="0" xfId="53" applyFont="1" applyAlignment="1">
      <alignment horizontal="right" wrapText="1"/>
      <protection/>
    </xf>
    <xf numFmtId="0" fontId="26" fillId="0" borderId="0" xfId="0" applyFont="1" applyAlignment="1">
      <alignment horizontal="right" wrapText="1"/>
    </xf>
    <xf numFmtId="0" fontId="7" fillId="0" borderId="10" xfId="53" applyFont="1" applyBorder="1" applyAlignment="1">
      <alignment horizontal="center" vertical="center" wrapText="1"/>
      <protection/>
    </xf>
    <xf numFmtId="0" fontId="6" fillId="0" borderId="10" xfId="53" applyFont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Расчет тарифа_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0"/>
  <sheetViews>
    <sheetView tabSelected="1" workbookViewId="0" topLeftCell="A43">
      <selection activeCell="B62" sqref="B62:B65"/>
    </sheetView>
  </sheetViews>
  <sheetFormatPr defaultColWidth="9.140625" defaultRowHeight="12.75"/>
  <cols>
    <col min="1" max="1" width="4.00390625" style="0" customWidth="1"/>
    <col min="2" max="2" width="69.140625" style="0" customWidth="1"/>
    <col min="3" max="3" width="16.421875" style="12" customWidth="1"/>
    <col min="4" max="5" width="29.140625" style="0" customWidth="1"/>
  </cols>
  <sheetData>
    <row r="1" spans="1:3" ht="18.75">
      <c r="A1" s="48"/>
      <c r="B1" s="49"/>
      <c r="C1" s="50"/>
    </row>
    <row r="2" spans="1:3" s="12" customFormat="1" ht="12.75">
      <c r="A2" s="44" t="s">
        <v>45</v>
      </c>
      <c r="B2" s="45"/>
      <c r="C2" s="46"/>
    </row>
    <row r="3" spans="1:3" s="12" customFormat="1" ht="39" customHeight="1">
      <c r="A3" s="47"/>
      <c r="B3" s="47"/>
      <c r="C3" s="47"/>
    </row>
    <row r="4" spans="1:3" ht="36" customHeight="1">
      <c r="A4" s="51" t="s">
        <v>1</v>
      </c>
      <c r="B4" s="52" t="s">
        <v>2</v>
      </c>
      <c r="C4" s="42" t="s">
        <v>46</v>
      </c>
    </row>
    <row r="5" spans="1:3" ht="12.75">
      <c r="A5" s="51"/>
      <c r="B5" s="52"/>
      <c r="C5" s="43"/>
    </row>
    <row r="6" spans="1:3" ht="14.25">
      <c r="A6" s="16"/>
      <c r="B6" s="7" t="s">
        <v>6</v>
      </c>
      <c r="C6" s="20">
        <f>SUM(C7:C8)</f>
        <v>122.77</v>
      </c>
    </row>
    <row r="7" spans="1:3" ht="15">
      <c r="A7" s="2"/>
      <c r="B7" s="9" t="s">
        <v>4</v>
      </c>
      <c r="C7" s="21">
        <v>63.15</v>
      </c>
    </row>
    <row r="8" spans="1:3" ht="15">
      <c r="A8" s="2"/>
      <c r="B8" s="9" t="s">
        <v>5</v>
      </c>
      <c r="C8" s="22">
        <v>59.62</v>
      </c>
    </row>
    <row r="9" spans="1:3" ht="15">
      <c r="A9" s="2"/>
      <c r="B9" s="9"/>
      <c r="C9" s="22"/>
    </row>
    <row r="10" spans="1:3" s="15" customFormat="1" ht="14.25">
      <c r="A10" s="13"/>
      <c r="B10" s="14" t="s">
        <v>7</v>
      </c>
      <c r="C10" s="23">
        <f>C7*876</f>
        <v>55319.4</v>
      </c>
    </row>
    <row r="11" spans="1:3" ht="15">
      <c r="A11" s="2"/>
      <c r="B11" s="9"/>
      <c r="C11" s="22"/>
    </row>
    <row r="12" spans="1:3" s="15" customFormat="1" ht="14.25">
      <c r="A12" s="13"/>
      <c r="B12" s="17" t="s">
        <v>25</v>
      </c>
      <c r="C12" s="24"/>
    </row>
    <row r="13" spans="1:3" ht="24">
      <c r="A13" s="3">
        <v>1</v>
      </c>
      <c r="B13" s="4" t="s">
        <v>38</v>
      </c>
      <c r="C13" s="25">
        <f>C14*C15/1000</f>
        <v>10087.140240000002</v>
      </c>
    </row>
    <row r="14" spans="1:3" ht="15">
      <c r="A14" s="3"/>
      <c r="B14" s="4" t="s">
        <v>8</v>
      </c>
      <c r="C14" s="26">
        <v>1111.2</v>
      </c>
    </row>
    <row r="15" spans="1:3" ht="15">
      <c r="A15" s="3"/>
      <c r="B15" s="4" t="s">
        <v>9</v>
      </c>
      <c r="C15" s="26">
        <v>9077.7</v>
      </c>
    </row>
    <row r="16" spans="1:3" ht="15">
      <c r="A16" s="5">
        <v>2</v>
      </c>
      <c r="B16" s="4" t="s">
        <v>14</v>
      </c>
      <c r="C16" s="27">
        <v>2021</v>
      </c>
    </row>
    <row r="17" spans="1:3" ht="15">
      <c r="A17" s="5">
        <v>3</v>
      </c>
      <c r="B17" s="4" t="s">
        <v>15</v>
      </c>
      <c r="C17" s="28">
        <f>C19*C21/1000+C20*C18/1000</f>
        <v>7385.508</v>
      </c>
    </row>
    <row r="18" spans="1:3" ht="15">
      <c r="A18" s="5"/>
      <c r="B18" s="4" t="s">
        <v>10</v>
      </c>
      <c r="C18" s="28">
        <v>2548000</v>
      </c>
    </row>
    <row r="19" spans="1:3" ht="15">
      <c r="A19" s="5"/>
      <c r="B19" s="4" t="s">
        <v>11</v>
      </c>
      <c r="C19" s="28">
        <v>1404000</v>
      </c>
    </row>
    <row r="20" spans="1:3" ht="15">
      <c r="A20" s="5"/>
      <c r="B20" s="4" t="s">
        <v>13</v>
      </c>
      <c r="C20" s="29">
        <v>1.683</v>
      </c>
    </row>
    <row r="21" spans="1:3" ht="15">
      <c r="A21" s="5"/>
      <c r="B21" s="4" t="s">
        <v>12</v>
      </c>
      <c r="C21" s="29">
        <v>2.206</v>
      </c>
    </row>
    <row r="22" spans="1:3" ht="25.5" customHeight="1">
      <c r="A22" s="5">
        <v>4</v>
      </c>
      <c r="B22" s="4" t="s">
        <v>0</v>
      </c>
      <c r="C22" s="27">
        <v>14464</v>
      </c>
    </row>
    <row r="23" spans="1:3" ht="29.25" customHeight="1">
      <c r="A23" s="5">
        <v>5</v>
      </c>
      <c r="B23" s="4" t="s">
        <v>16</v>
      </c>
      <c r="C23" s="25">
        <v>24630</v>
      </c>
    </row>
    <row r="24" spans="1:3" ht="24">
      <c r="A24" s="5">
        <v>6</v>
      </c>
      <c r="B24" s="4" t="s">
        <v>47</v>
      </c>
      <c r="C24" s="27">
        <v>6478</v>
      </c>
    </row>
    <row r="25" spans="1:3" ht="15">
      <c r="A25" s="5">
        <v>7</v>
      </c>
      <c r="B25" s="4" t="s">
        <v>18</v>
      </c>
      <c r="C25" s="27">
        <v>4865</v>
      </c>
    </row>
    <row r="26" spans="1:3" ht="15">
      <c r="A26" s="5">
        <v>8</v>
      </c>
      <c r="B26" s="4" t="s">
        <v>17</v>
      </c>
      <c r="C26" s="27">
        <v>15650</v>
      </c>
    </row>
    <row r="27" spans="1:3" ht="15">
      <c r="A27" s="5">
        <v>9</v>
      </c>
      <c r="B27" s="4" t="s">
        <v>27</v>
      </c>
      <c r="C27" s="28">
        <v>9211</v>
      </c>
    </row>
    <row r="28" spans="1:3" ht="15">
      <c r="A28" s="5">
        <v>10</v>
      </c>
      <c r="B28" s="4" t="s">
        <v>19</v>
      </c>
      <c r="C28" s="27">
        <v>5076</v>
      </c>
    </row>
    <row r="29" spans="1:3" ht="15">
      <c r="A29" s="5"/>
      <c r="B29" s="4" t="s">
        <v>20</v>
      </c>
      <c r="C29" s="30"/>
    </row>
    <row r="30" spans="1:3" ht="15">
      <c r="A30" s="5"/>
      <c r="B30" s="4" t="s">
        <v>21</v>
      </c>
      <c r="C30" s="30">
        <v>2192</v>
      </c>
    </row>
    <row r="31" spans="1:3" ht="15">
      <c r="A31" s="5"/>
      <c r="B31" s="4" t="s">
        <v>22</v>
      </c>
      <c r="C31" s="30">
        <v>575</v>
      </c>
    </row>
    <row r="32" spans="1:3" ht="15">
      <c r="A32" s="5">
        <v>11</v>
      </c>
      <c r="B32" s="4" t="s">
        <v>23</v>
      </c>
      <c r="C32" s="30">
        <v>9088</v>
      </c>
    </row>
    <row r="33" spans="1:3" s="39" customFormat="1" ht="15">
      <c r="A33" s="5"/>
      <c r="B33" s="4" t="s">
        <v>20</v>
      </c>
      <c r="C33" s="38"/>
    </row>
    <row r="34" spans="1:3" s="39" customFormat="1" ht="27" customHeight="1">
      <c r="A34" s="5"/>
      <c r="B34" s="4" t="s">
        <v>24</v>
      </c>
      <c r="C34" s="40">
        <v>3963</v>
      </c>
    </row>
    <row r="35" spans="1:3" s="39" customFormat="1" ht="31.5" customHeight="1">
      <c r="A35" s="5"/>
      <c r="B35" s="4" t="s">
        <v>48</v>
      </c>
      <c r="C35" s="40">
        <v>1031</v>
      </c>
    </row>
    <row r="36" spans="1:4" ht="14.25">
      <c r="A36" s="6"/>
      <c r="B36" s="7" t="s">
        <v>30</v>
      </c>
      <c r="C36" s="31">
        <f>C32+C28+C27+C26+C25+C24+C23+C22+C17+C16+C13</f>
        <v>108955.64824000001</v>
      </c>
      <c r="D36" s="41"/>
    </row>
    <row r="37" spans="1:3" ht="14.25">
      <c r="A37" s="6"/>
      <c r="B37" s="7" t="s">
        <v>29</v>
      </c>
      <c r="C37" s="32">
        <f>C38*100/C36</f>
        <v>51.437775742060964</v>
      </c>
    </row>
    <row r="38" spans="1:3" ht="30" customHeight="1">
      <c r="A38" s="6"/>
      <c r="B38" s="7" t="s">
        <v>31</v>
      </c>
      <c r="C38" s="31">
        <f>C7*887.48</f>
        <v>56044.362</v>
      </c>
    </row>
    <row r="39" spans="1:3" ht="28.5" customHeight="1">
      <c r="A39" s="6"/>
      <c r="B39" s="7" t="s">
        <v>28</v>
      </c>
      <c r="C39" s="32">
        <v>876</v>
      </c>
    </row>
    <row r="40" spans="1:3" ht="14.25">
      <c r="A40" s="6"/>
      <c r="B40" s="7" t="s">
        <v>26</v>
      </c>
      <c r="C40" s="31">
        <f>C39*C7</f>
        <v>55319.4</v>
      </c>
    </row>
    <row r="41" spans="1:3" ht="14.25">
      <c r="A41" s="6"/>
      <c r="B41" s="7" t="s">
        <v>32</v>
      </c>
      <c r="C41" s="32"/>
    </row>
    <row r="42" spans="1:3" ht="14.25">
      <c r="A42" s="6"/>
      <c r="B42" s="7" t="s">
        <v>33</v>
      </c>
      <c r="C42" s="31">
        <f>(C40-C38)-(C40-C38)*24%</f>
        <v>-550.9711199999997</v>
      </c>
    </row>
    <row r="43" spans="1:3" ht="14.25">
      <c r="A43" s="18"/>
      <c r="B43" s="7"/>
      <c r="C43" s="31"/>
    </row>
    <row r="44" spans="1:3" ht="15">
      <c r="A44" s="8"/>
      <c r="B44" s="1" t="s">
        <v>3</v>
      </c>
      <c r="C44" s="33"/>
    </row>
    <row r="45" spans="1:3" s="39" customFormat="1" ht="24">
      <c r="A45" s="10"/>
      <c r="B45" s="1" t="s">
        <v>34</v>
      </c>
      <c r="C45" s="34">
        <v>81</v>
      </c>
    </row>
    <row r="46" spans="1:3" ht="30.75" customHeight="1">
      <c r="A46" s="10"/>
      <c r="B46" s="11" t="s">
        <v>36</v>
      </c>
      <c r="C46" s="35">
        <f>C14/C6</f>
        <v>9.051071108577014</v>
      </c>
    </row>
    <row r="47" spans="1:3" ht="29.25" customHeight="1">
      <c r="A47" s="10"/>
      <c r="B47" s="11" t="s">
        <v>35</v>
      </c>
      <c r="C47" s="35">
        <f>C19/C6/1000</f>
        <v>11.43601857131221</v>
      </c>
    </row>
    <row r="48" spans="1:3" ht="29.25" customHeight="1">
      <c r="A48" s="10"/>
      <c r="B48" s="19" t="s">
        <v>37</v>
      </c>
      <c r="C48" s="35">
        <f>177.69/C6</f>
        <v>1.4473405555103038</v>
      </c>
    </row>
    <row r="51" ht="15">
      <c r="B51" s="37" t="s">
        <v>40</v>
      </c>
    </row>
    <row r="52" ht="15">
      <c r="B52" s="37" t="s">
        <v>41</v>
      </c>
    </row>
    <row r="53" ht="15">
      <c r="B53" s="37" t="s">
        <v>42</v>
      </c>
    </row>
    <row r="54" ht="15">
      <c r="B54" s="37" t="s">
        <v>43</v>
      </c>
    </row>
    <row r="55" ht="15">
      <c r="B55" s="37" t="s">
        <v>44</v>
      </c>
    </row>
    <row r="59" ht="12.75">
      <c r="B59" t="s">
        <v>39</v>
      </c>
    </row>
    <row r="70" ht="12.75">
      <c r="B70" s="36">
        <v>40287</v>
      </c>
    </row>
  </sheetData>
  <sheetProtection/>
  <mergeCells count="5">
    <mergeCell ref="C4:C5"/>
    <mergeCell ref="A2:C3"/>
    <mergeCell ref="A1:C1"/>
    <mergeCell ref="A4:A5"/>
    <mergeCell ref="B4:B5"/>
  </mergeCells>
  <printOptions/>
  <pageMargins left="0.7" right="0.7" top="0.75" bottom="0.75" header="0.3" footer="0.3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User10</cp:lastModifiedBy>
  <cp:lastPrinted>2011-01-17T17:10:37Z</cp:lastPrinted>
  <dcterms:created xsi:type="dcterms:W3CDTF">1996-10-08T23:32:33Z</dcterms:created>
  <dcterms:modified xsi:type="dcterms:W3CDTF">2011-01-18T08:44:35Z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